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mc:AlternateContent xmlns:mc="http://schemas.openxmlformats.org/markup-compatibility/2006">
    <mc:Choice Requires="x15">
      <x15ac:absPath xmlns:x15ac="http://schemas.microsoft.com/office/spreadsheetml/2010/11/ac" url="/Users/ed/OPES Group Dropbox/Marketing and Digital/Podcast/Property Academy Podcast/Episodes/Unpublished/Pipeline/2. Ed Reviewed/Epi #2524 How I Would Invest on the Average NZ Salary (Video)/"/>
    </mc:Choice>
  </mc:AlternateContent>
  <xr:revisionPtr revIDLastSave="0" documentId="13_ncr:1_{30053FE2-59E7-DF41-B3A1-CA5F6829F5F4}" xr6:coauthVersionLast="47" xr6:coauthVersionMax="47" xr10:uidLastSave="{00000000-0000-0000-0000-000000000000}"/>
  <bookViews>
    <workbookView xWindow="0" yWindow="500" windowWidth="32100" windowHeight="19700" tabRatio="500" activeTab="1" xr2:uid="{00000000-000D-0000-FFFF-FFFF00000000}"/>
  </bookViews>
  <sheets>
    <sheet name="Start Here" sheetId="1" r:id="rId1"/>
    <sheet name="Cash Flow" sheetId="2" r:id="rId2"/>
    <sheet name="Net Worth" sheetId="3" r:id="rId3"/>
    <sheet name="Debt Payoff" sheetId="4" r:id="rId4"/>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20" i="4" l="1"/>
  <c r="D19" i="4"/>
  <c r="E16" i="4"/>
  <c r="C16" i="4"/>
  <c r="G15" i="4"/>
  <c r="F15" i="4"/>
  <c r="G14" i="4"/>
  <c r="F14" i="4"/>
  <c r="G13" i="4"/>
  <c r="F13" i="4"/>
  <c r="G12" i="4"/>
  <c r="F12" i="4"/>
  <c r="G11" i="4"/>
  <c r="F11" i="4"/>
  <c r="G10" i="4"/>
  <c r="F10" i="4"/>
  <c r="G9" i="4"/>
  <c r="F9" i="4"/>
  <c r="G8" i="4"/>
  <c r="F8" i="4"/>
  <c r="C27" i="3"/>
  <c r="C25" i="3"/>
  <c r="C15" i="3"/>
  <c r="C37" i="2"/>
  <c r="D37" i="2" s="1"/>
  <c r="D36" i="2"/>
  <c r="D35" i="2"/>
  <c r="D34" i="2"/>
  <c r="D33" i="2"/>
  <c r="C30" i="2"/>
  <c r="D30" i="2" s="1"/>
  <c r="D29" i="2"/>
  <c r="D28" i="2"/>
  <c r="D27" i="2"/>
  <c r="D26" i="2"/>
  <c r="D25" i="2"/>
  <c r="C22" i="2"/>
  <c r="D22" i="2" s="1"/>
  <c r="D21" i="2"/>
  <c r="D20" i="2"/>
  <c r="D19" i="2"/>
  <c r="D18" i="2"/>
  <c r="D17" i="2"/>
  <c r="D16" i="2"/>
  <c r="D15" i="2"/>
  <c r="D14" i="2"/>
  <c r="C11" i="2"/>
  <c r="D10" i="2"/>
  <c r="D9" i="2"/>
  <c r="D8" i="2"/>
  <c r="C40" i="2" l="1"/>
  <c r="D40" i="2" s="1"/>
  <c r="C45" i="2"/>
  <c r="C47" i="2"/>
  <c r="C46" i="2"/>
  <c r="C41" i="2"/>
  <c r="D41" i="2" s="1"/>
  <c r="D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C41" authorId="0" shapeId="0" xr:uid="{00000000-0006-0000-0100-000001000000}">
      <text>
        <r>
          <rPr>
            <sz val="10"/>
            <color rgb="FF000000"/>
            <rFont val="Arial"/>
            <family val="2"/>
          </rPr>
          <t>If this is negative, more is going out than coming in. Start by trimming the Wants section.</t>
        </r>
      </text>
    </comment>
  </commentList>
</comments>
</file>

<file path=xl/sharedStrings.xml><?xml version="1.0" encoding="utf-8"?>
<sst xmlns="http://schemas.openxmlformats.org/spreadsheetml/2006/main" count="103" uniqueCount="102">
  <si>
    <t>Make opportunity happen</t>
  </si>
  <si>
    <t>(it starts with knowing your numbers)</t>
  </si>
  <si>
    <t>Your money, on one page</t>
  </si>
  <si>
    <t>This workbook does two simple jobs. First, it shows the cash flow of your personal accounts – what comes in, what goes out, and what’s left. Second, it takes a stock take of what you own and what you owe, so you can see your net worth and plan how to clear debt. Work through the tabs in order.</t>
  </si>
  <si>
    <t>How to use it</t>
  </si>
  <si>
    <t>Lavender cells – type your own numbers in here.</t>
  </si>
  <si>
    <t>White cells – worked out by a formula; leave them be.</t>
  </si>
  <si>
    <t>Example numbers – placeholders; just type over them.</t>
  </si>
  <si>
    <t>What’s in each tab</t>
  </si>
  <si>
    <t>Cash Flow – your weekly income and spending, grouped into needs, wants and savings.</t>
  </si>
  <si>
    <t>Net Worth – a stock take of your assets and liabilities, and the gap between them.</t>
  </si>
  <si>
    <t>Debt Payoff – list every debt, then see the order to clear them (avalanche or snowball).</t>
  </si>
  <si>
    <t>Two ways to clear debt (pick the one you’ll stick with)</t>
  </si>
  <si>
    <t>Avalanche</t>
  </si>
  <si>
    <t>Pay the debt with the highest interest rate first (while paying the minimum on the rest). When it’s gone, roll that payment onto the next-highest rate. This clears the most expensive debt first, so you pay the least interest overall – the maths-optimal choice, and it shines when your rates are far apart.</t>
  </si>
  <si>
    <t>Snowball</t>
  </si>
  <si>
    <t>Pay the smallest balance first (while paying the minimum on the rest). When it’s gone, roll that payment onto the next-smallest. You clear whole debts quickly, and those early wins keep you motivated – which, for a lot of people, is what makes the plan actually get finished.</t>
  </si>
  <si>
    <t>The best method is the one you’ll finish. If your rates are similar the difference is small – go with whatever keeps you going. Either way: build a small emergency buffer first, keep every minimum payment up to date, and don’t count the family home in your payoff list.</t>
  </si>
  <si>
    <t>One thing to keep in mind</t>
  </si>
  <si>
    <t>This is a general tool for getting your numbers down on paper, not personalised financial advice. Your own situation – tax, KiwiSaver, loan terms – may change the picture, so check anything important with a licensed financial adviser before acting on it.</t>
  </si>
  <si>
    <t>Cash Flow</t>
  </si>
  <si>
    <t>Enter a typical week below</t>
  </si>
  <si>
    <t>Per week</t>
  </si>
  <si>
    <t>Per year</t>
  </si>
  <si>
    <t>Money in</t>
  </si>
  <si>
    <t>Your take-home pay</t>
  </si>
  <si>
    <t>Partner / other household pay</t>
  </si>
  <si>
    <t>Other income (boarders, side income, etc.)</t>
  </si>
  <si>
    <t>Total money in</t>
  </si>
  <si>
    <t>Needs – the bills that arrive whether you like it or not</t>
  </si>
  <si>
    <t>Rent or mortgage</t>
  </si>
  <si>
    <t>Rates &amp; body corp</t>
  </si>
  <si>
    <t>Power, gas &amp; water</t>
  </si>
  <si>
    <t>Internet &amp; mobile</t>
  </si>
  <si>
    <t>Groceries</t>
  </si>
  <si>
    <t>Transport &amp; fuel</t>
  </si>
  <si>
    <t>Insurance (house, car, health, life)</t>
  </si>
  <si>
    <t>Minimum debt repayments</t>
  </si>
  <si>
    <t>Total needs</t>
  </si>
  <si>
    <t>Wants – the things you could cut but don’t want to</t>
  </si>
  <si>
    <t>Eating out &amp; takeaways</t>
  </si>
  <si>
    <t>Entertainment &amp; subscriptions</t>
  </si>
  <si>
    <t>Shopping &amp; personal</t>
  </si>
  <si>
    <t>Travel &amp; holidays</t>
  </si>
  <si>
    <t>Other wants</t>
  </si>
  <si>
    <t>Total wants</t>
  </si>
  <si>
    <t>Savings &amp; extra debt payments – building your future</t>
  </si>
  <si>
    <t>Emergency fund</t>
  </si>
  <si>
    <t>KiwiSaver / investing (extra)</t>
  </si>
  <si>
    <t>Extra debt repayments (above the minimum)</t>
  </si>
  <si>
    <t>Other savings goals</t>
  </si>
  <si>
    <t>Total savings &amp; extra debt</t>
  </si>
  <si>
    <t>The bottom line</t>
  </si>
  <si>
    <t>Total money out</t>
  </si>
  <si>
    <t>Left over each week (money in − money out)</t>
  </si>
  <si>
    <t>How your split compares to the 50 / 30 / 20 guide</t>
  </si>
  <si>
    <t>Your split</t>
  </si>
  <si>
    <t>Guide</t>
  </si>
  <si>
    <t>Needs</t>
  </si>
  <si>
    <t>Wants</t>
  </si>
  <si>
    <t>Savings &amp; debt</t>
  </si>
  <si>
    <t>Net Worth</t>
  </si>
  <si>
    <t>A stock take of what you own and what you owe</t>
  </si>
  <si>
    <t>What you own (assets)</t>
  </si>
  <si>
    <t>Value</t>
  </si>
  <si>
    <t>Cash &amp; savings</t>
  </si>
  <si>
    <t>KiwiSaver balance</t>
  </si>
  <si>
    <t>Shares &amp; managed funds</t>
  </si>
  <si>
    <t>Your home (est. value)</t>
  </si>
  <si>
    <t>Investment property (est. value)</t>
  </si>
  <si>
    <t>Vehicles</t>
  </si>
  <si>
    <t>Other assets</t>
  </si>
  <si>
    <t>Total assets</t>
  </si>
  <si>
    <t>What you owe (liabilities)</t>
  </si>
  <si>
    <t>Balance</t>
  </si>
  <si>
    <t>Home loan / mortgage</t>
  </si>
  <si>
    <t>Investment property loan</t>
  </si>
  <si>
    <t>Credit cards</t>
  </si>
  <si>
    <t>Personal / car loan</t>
  </si>
  <si>
    <t>Buy now, pay later</t>
  </si>
  <si>
    <t>Student loan</t>
  </si>
  <si>
    <t>Other debts</t>
  </si>
  <si>
    <t>Total liabilities</t>
  </si>
  <si>
    <t>Your net worth (assets − liabilities)</t>
  </si>
  <si>
    <t>Track this figure every few months. It doesn’t need to be big to be useful – what matters is the direction it’s heading over time.</t>
  </si>
  <si>
    <t>Debt Payoff</t>
  </si>
  <si>
    <t>List every debt except your home loan. The last two columns show what to tackle first.</t>
  </si>
  <si>
    <t>Debt</t>
  </si>
  <si>
    <t>Balance owing</t>
  </si>
  <si>
    <t>Interest rate (% p.a.)</t>
  </si>
  <si>
    <t>Minimum weekly pay</t>
  </si>
  <si>
    <t>Avalanche order</t>
  </si>
  <si>
    <t>Snowball order</t>
  </si>
  <si>
    <t>Credit card</t>
  </si>
  <si>
    <t>Personal loan</t>
  </si>
  <si>
    <t>Car loan</t>
  </si>
  <si>
    <t>Total debt</t>
  </si>
  <si>
    <t>Where to start</t>
  </si>
  <si>
    <t>Avalanche – pay this first (highest rate):</t>
  </si>
  <si>
    <t>Snowball – pay this first (smallest balance):</t>
  </si>
  <si>
    <t>How to read the order columns: 1 means pay that one first, 2 next, and so on. Avalanche ranks by interest rate (highest first) to save the most interest; snowball ranks by balance (smallest first) for quicker wins. Keep paying the minimum on every other debt, and put every spare dollar from your Cash Flow tab onto the debt ranked 1. Clear it, then roll its payment onto the next.</t>
  </si>
  <si>
    <t>The 60/20/20 guide is a starting point, not a rule – roughly half your take-home on needs, a third on wants, a fifth on savings and clearing debt. Shift it to suit your season of life.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</si>
</sst>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Red]&quot;($&quot;#,##0\)"/>
    <numFmt numFmtId="165" formatCode="0.00\%"/>
  </numFmts>
  <fonts count="17" x14ac:knownFonts="1">
    <font>
      <sz val="11"/>
      <color theme="1"/>
      <name val="Calibri"/>
      <family val="2"/>
      <charset val="1"/>
    </font>
    <font>
      <b/>
      <sz val="16"/>
      <color rgb="FFFFFFFF"/>
      <name val="Georgia"/>
      <family val="1"/>
    </font>
    <font>
      <sz val="11"/>
      <color rgb="FFFFFFFF"/>
      <name val="Arial"/>
      <family val="2"/>
    </font>
    <font>
      <sz val="10"/>
      <color rgb="FF333333"/>
      <name val="Arial"/>
      <family val="2"/>
    </font>
    <font>
      <b/>
      <sz val="11"/>
      <color rgb="FFFFFFFF"/>
      <name val="Arial"/>
      <family val="2"/>
    </font>
    <font>
      <b/>
      <sz val="12"/>
      <color rgb="FF4C17C1"/>
      <name val="Georgia"/>
      <family val="1"/>
    </font>
    <font>
      <i/>
      <sz val="9"/>
      <color rgb="FF595959"/>
      <name val="Arial"/>
      <family val="2"/>
    </font>
    <font>
      <b/>
      <sz val="11"/>
      <color rgb="FF260D61"/>
      <name val="Arial"/>
      <family val="2"/>
    </font>
    <font>
      <b/>
      <sz val="10"/>
      <color rgb="FF333333"/>
      <name val="Arial"/>
      <family val="2"/>
    </font>
    <font>
      <b/>
      <sz val="11"/>
      <color rgb="FF333333"/>
      <name val="Arial"/>
      <family val="2"/>
    </font>
    <font>
      <b/>
      <sz val="11"/>
      <color rgb="FF4C17C1"/>
      <name val="Georgia"/>
      <family val="1"/>
    </font>
    <font>
      <b/>
      <sz val="12"/>
      <color rgb="FF4C17C1"/>
      <name val="Arial"/>
      <family val="2"/>
    </font>
    <font>
      <b/>
      <sz val="13"/>
      <color rgb="FF4C17C1"/>
      <name val="Arial"/>
      <family val="2"/>
    </font>
    <font>
      <b/>
      <sz val="10"/>
      <color rgb="FFFFFFFF"/>
      <name val="Arial"/>
      <family val="2"/>
    </font>
    <font>
      <sz val="14"/>
      <color rgb="FF4C17C1"/>
      <name val="Signifier Light"/>
    </font>
    <font>
      <sz val="22"/>
      <color rgb="FFFFFFFF"/>
      <name val="Signifier Light"/>
    </font>
    <font>
      <sz val="10"/>
      <color rgb="FF000000"/>
      <name val="Arial"/>
      <family val="2"/>
    </font>
  </fonts>
  <fills count="8">
    <fill>
      <patternFill patternType="none"/>
    </fill>
    <fill>
      <patternFill patternType="gray125"/>
    </fill>
    <fill>
      <patternFill patternType="solid">
        <fgColor rgb="FF4C17C1"/>
        <bgColor rgb="FF660066"/>
      </patternFill>
    </fill>
    <fill>
      <patternFill patternType="solid">
        <fgColor rgb="FF7145CE"/>
        <bgColor rgb="FF4C17C1"/>
      </patternFill>
    </fill>
    <fill>
      <patternFill patternType="solid">
        <fgColor rgb="FFDBD1F3"/>
        <bgColor rgb="FFC9BEE8"/>
      </patternFill>
    </fill>
    <fill>
      <patternFill patternType="solid">
        <fgColor rgb="FF260D61"/>
        <bgColor rgb="FF000080"/>
      </patternFill>
    </fill>
    <fill>
      <patternFill patternType="solid">
        <fgColor rgb="FFFF7059"/>
        <bgColor rgb="FFFF6600"/>
      </patternFill>
    </fill>
    <fill>
      <patternFill patternType="solid">
        <fgColor theme="0"/>
        <bgColor indexed="64"/>
      </patternFill>
    </fill>
  </fills>
  <borders count="3">
    <border>
      <left/>
      <right/>
      <top/>
      <bottom/>
      <diagonal/>
    </border>
    <border>
      <left/>
      <right/>
      <top/>
      <bottom style="thin">
        <color rgb="FFC9BEE8"/>
      </bottom>
      <diagonal/>
    </border>
    <border>
      <left style="thin">
        <color rgb="FFC9BEE8"/>
      </left>
      <right style="thin">
        <color rgb="FFC9BEE8"/>
      </right>
      <top style="thin">
        <color rgb="FFC9BEE8"/>
      </top>
      <bottom style="thin">
        <color rgb="FFC9BEE8"/>
      </bottom>
      <diagonal/>
    </border>
  </borders>
  <cellStyleXfs count="1">
    <xf numFmtId="0" fontId="0" fillId="0" borderId="0"/>
  </cellStyleXfs>
  <cellXfs count="40">
    <xf numFmtId="0" fontId="0" fillId="0" borderId="0" xfId="0"/>
    <xf numFmtId="0" fontId="0" fillId="2" borderId="0" xfId="0" applyFill="1"/>
    <xf numFmtId="0" fontId="1" fillId="2" borderId="0" xfId="0" applyFont="1" applyFill="1" applyAlignment="1">
      <alignment horizontal="center" vertical="center"/>
    </xf>
    <xf numFmtId="0" fontId="2" fillId="2" borderId="0" xfId="0" applyFont="1" applyFill="1" applyAlignment="1">
      <alignment horizontal="left" vertical="center"/>
    </xf>
    <xf numFmtId="0" fontId="3" fillId="0" borderId="0" xfId="0" applyFont="1" applyAlignment="1">
      <alignment horizontal="left" vertical="top" wrapText="1"/>
    </xf>
    <xf numFmtId="0" fontId="0" fillId="3" borderId="0" xfId="0" applyFill="1"/>
    <xf numFmtId="0" fontId="4" fillId="3" borderId="0" xfId="0" applyFont="1" applyFill="1" applyAlignment="1">
      <alignment horizontal="left" vertical="center"/>
    </xf>
    <xf numFmtId="0" fontId="3" fillId="0" borderId="1" xfId="0" applyFont="1" applyBorder="1" applyAlignment="1">
      <alignment horizontal="left" vertical="center"/>
    </xf>
    <xf numFmtId="0" fontId="4" fillId="2" borderId="0" xfId="0" applyFont="1" applyFill="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top" wrapText="1"/>
    </xf>
    <xf numFmtId="0" fontId="0" fillId="4" borderId="0" xfId="0" applyFill="1"/>
    <xf numFmtId="0" fontId="7" fillId="4" borderId="0" xfId="0" applyFont="1" applyFill="1" applyAlignment="1">
      <alignment horizontal="left" vertical="center"/>
    </xf>
    <xf numFmtId="0" fontId="8" fillId="0" borderId="0" xfId="0" applyFont="1" applyAlignment="1">
      <alignment horizontal="left" vertical="center"/>
    </xf>
    <xf numFmtId="0" fontId="4" fillId="3" borderId="2" xfId="0" applyFont="1" applyFill="1" applyBorder="1" applyAlignment="1">
      <alignment horizontal="right" vertical="center"/>
    </xf>
    <xf numFmtId="164" fontId="3" fillId="4" borderId="2" xfId="0" applyNumberFormat="1" applyFont="1" applyFill="1" applyBorder="1" applyAlignment="1">
      <alignment horizontal="right" vertical="center"/>
    </xf>
    <xf numFmtId="164" fontId="3" fillId="0" borderId="1" xfId="0" applyNumberFormat="1" applyFont="1" applyBorder="1" applyAlignment="1">
      <alignment horizontal="right" vertical="center"/>
    </xf>
    <xf numFmtId="0" fontId="9" fillId="4" borderId="2" xfId="0" applyFont="1" applyFill="1" applyBorder="1" applyAlignment="1">
      <alignment horizontal="left" vertical="center"/>
    </xf>
    <xf numFmtId="164" fontId="9" fillId="4" borderId="2" xfId="0" applyNumberFormat="1" applyFont="1" applyFill="1" applyBorder="1" applyAlignment="1">
      <alignment horizontal="right" vertical="center"/>
    </xf>
    <xf numFmtId="0" fontId="9" fillId="0" borderId="1" xfId="0" applyFont="1" applyBorder="1" applyAlignment="1">
      <alignment horizontal="left" vertical="center"/>
    </xf>
    <xf numFmtId="164" fontId="9" fillId="0" borderId="1" xfId="0" applyNumberFormat="1" applyFont="1" applyBorder="1" applyAlignment="1">
      <alignment horizontal="right" vertical="center"/>
    </xf>
    <xf numFmtId="0" fontId="10" fillId="4" borderId="2" xfId="0" applyFont="1" applyFill="1" applyBorder="1" applyAlignment="1">
      <alignment horizontal="left" vertical="center"/>
    </xf>
    <xf numFmtId="164" fontId="11" fillId="4" borderId="2" xfId="0" applyNumberFormat="1" applyFont="1" applyFill="1" applyBorder="1" applyAlignment="1">
      <alignment horizontal="right" vertical="center"/>
    </xf>
    <xf numFmtId="9" fontId="3" fillId="0" borderId="1" xfId="0" applyNumberFormat="1" applyFont="1" applyBorder="1" applyAlignment="1">
      <alignment horizontal="right" vertical="center"/>
    </xf>
    <xf numFmtId="9" fontId="6" fillId="0" borderId="1" xfId="0" applyNumberFormat="1" applyFont="1" applyBorder="1" applyAlignment="1">
      <alignment horizontal="right" vertical="center"/>
    </xf>
    <xf numFmtId="0" fontId="4" fillId="2" borderId="0" xfId="0" applyFont="1" applyFill="1" applyAlignment="1">
      <alignment horizontal="right" vertical="center"/>
    </xf>
    <xf numFmtId="0" fontId="0" fillId="5" borderId="0" xfId="0" applyFill="1"/>
    <xf numFmtId="0" fontId="4" fillId="5" borderId="0" xfId="0" applyFont="1" applyFill="1" applyAlignment="1">
      <alignment horizontal="left" vertical="center"/>
    </xf>
    <xf numFmtId="0" fontId="4" fillId="5" borderId="0" xfId="0" applyFont="1" applyFill="1" applyAlignment="1">
      <alignment horizontal="right" vertical="center"/>
    </xf>
    <xf numFmtId="0" fontId="5" fillId="4" borderId="2" xfId="0" applyFont="1" applyFill="1" applyBorder="1" applyAlignment="1">
      <alignment horizontal="left" vertical="center"/>
    </xf>
    <xf numFmtId="164" fontId="12" fillId="4" borderId="2" xfId="0" applyNumberFormat="1" applyFont="1" applyFill="1" applyBorder="1" applyAlignment="1">
      <alignment horizontal="right" vertical="center"/>
    </xf>
    <xf numFmtId="0" fontId="13" fillId="3" borderId="2" xfId="0" applyFont="1" applyFill="1" applyBorder="1" applyAlignment="1">
      <alignment horizontal="center" vertical="center" wrapText="1"/>
    </xf>
    <xf numFmtId="0" fontId="3" fillId="4" borderId="2" xfId="0" applyFont="1" applyFill="1" applyBorder="1" applyAlignment="1">
      <alignment horizontal="left" vertical="center"/>
    </xf>
    <xf numFmtId="165" fontId="3" fillId="4" borderId="2" xfId="0" applyNumberFormat="1" applyFont="1" applyFill="1" applyBorder="1" applyAlignment="1">
      <alignment horizontal="right" vertical="center"/>
    </xf>
    <xf numFmtId="1" fontId="3" fillId="0" borderId="2" xfId="0" applyNumberFormat="1" applyFont="1" applyBorder="1" applyAlignment="1">
      <alignment horizontal="center" vertical="center"/>
    </xf>
    <xf numFmtId="0" fontId="9" fillId="4" borderId="2" xfId="0" applyFont="1" applyFill="1" applyBorder="1"/>
    <xf numFmtId="0" fontId="10" fillId="6" borderId="2" xfId="0" applyFont="1" applyFill="1" applyBorder="1" applyAlignment="1">
      <alignment horizontal="left" vertical="center"/>
    </xf>
    <xf numFmtId="0" fontId="14" fillId="0" borderId="0" xfId="0" applyFont="1" applyAlignment="1">
      <alignment horizontal="left" vertical="center"/>
    </xf>
    <xf numFmtId="0" fontId="15" fillId="2" borderId="0" xfId="0" applyFont="1" applyFill="1" applyAlignment="1">
      <alignment horizontal="left" vertical="center"/>
    </xf>
    <xf numFmtId="0" fontId="0" fillId="7" borderId="0" xfId="0" applyFill="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260D61"/>
      <rgbColor rgb="FF808000"/>
      <rgbColor rgb="FF800080"/>
      <rgbColor rgb="FF008080"/>
      <rgbColor rgb="FFC9BEE8"/>
      <rgbColor rgb="FF808080"/>
      <rgbColor rgb="FF9999FF"/>
      <rgbColor rgb="FF7145CE"/>
      <rgbColor rgb="FFFFFFCC"/>
      <rgbColor rgb="FFCCFFFF"/>
      <rgbColor rgb="FF660066"/>
      <rgbColor rgb="FFFF7059"/>
      <rgbColor rgb="FF0066CC"/>
      <rgbColor rgb="FFDBD1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003366"/>
      <rgbColor rgb="FF339966"/>
      <rgbColor rgb="FF003300"/>
      <rgbColor rgb="FF333300"/>
      <rgbColor rgb="FF993300"/>
      <rgbColor rgb="FF993366"/>
      <rgbColor rgb="FF4C17C1"/>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4613883</xdr:colOff>
      <xdr:row>1</xdr:row>
      <xdr:rowOff>47287</xdr:rowOff>
    </xdr:from>
    <xdr:to>
      <xdr:col>2</xdr:col>
      <xdr:colOff>391809</xdr:colOff>
      <xdr:row>2</xdr:row>
      <xdr:rowOff>165234</xdr:rowOff>
    </xdr:to>
    <xdr:pic>
      <xdr:nvPicPr>
        <xdr:cNvPr id="2" name="Picture 1">
          <a:extLst>
            <a:ext uri="{FF2B5EF4-FFF2-40B4-BE49-F238E27FC236}">
              <a16:creationId xmlns:a16="http://schemas.microsoft.com/office/drawing/2014/main" id="{A23A7AF3-671A-9E2D-C7EE-077F18F2B3A7}"/>
            </a:ext>
          </a:extLst>
        </xdr:cNvPr>
        <xdr:cNvPicPr>
          <a:picLocks noChangeAspect="1"/>
        </xdr:cNvPicPr>
      </xdr:nvPicPr>
      <xdr:blipFill>
        <a:blip xmlns:r="http://schemas.openxmlformats.org/officeDocument/2006/relationships" r:embed="rId1"/>
        <a:stretch>
          <a:fillRect/>
        </a:stretch>
      </xdr:blipFill>
      <xdr:spPr>
        <a:xfrm>
          <a:off x="4843564" y="236436"/>
          <a:ext cx="499894" cy="4962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1143000</xdr:colOff>
      <xdr:row>0</xdr:row>
      <xdr:rowOff>146050</xdr:rowOff>
    </xdr:from>
    <xdr:to>
      <xdr:col>5</xdr:col>
      <xdr:colOff>118894</xdr:colOff>
      <xdr:row>2</xdr:row>
      <xdr:rowOff>108895</xdr:rowOff>
    </xdr:to>
    <xdr:pic>
      <xdr:nvPicPr>
        <xdr:cNvPr id="2" name="Picture 1">
          <a:extLst>
            <a:ext uri="{FF2B5EF4-FFF2-40B4-BE49-F238E27FC236}">
              <a16:creationId xmlns:a16="http://schemas.microsoft.com/office/drawing/2014/main" id="{FD2153B6-EFD0-914E-8764-9B9880B8A9EA}"/>
            </a:ext>
          </a:extLst>
        </xdr:cNvPr>
        <xdr:cNvPicPr>
          <a:picLocks noChangeAspect="1"/>
        </xdr:cNvPicPr>
      </xdr:nvPicPr>
      <xdr:blipFill>
        <a:blip xmlns:r="http://schemas.openxmlformats.org/officeDocument/2006/relationships" r:embed="rId1"/>
        <a:stretch>
          <a:fillRect/>
        </a:stretch>
      </xdr:blipFill>
      <xdr:spPr>
        <a:xfrm>
          <a:off x="5181600" y="146050"/>
          <a:ext cx="499894" cy="4962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266700</xdr:colOff>
      <xdr:row>0</xdr:row>
      <xdr:rowOff>152400</xdr:rowOff>
    </xdr:from>
    <xdr:to>
      <xdr:col>5</xdr:col>
      <xdr:colOff>156994</xdr:colOff>
      <xdr:row>2</xdr:row>
      <xdr:rowOff>115245</xdr:rowOff>
    </xdr:to>
    <xdr:pic>
      <xdr:nvPicPr>
        <xdr:cNvPr id="2" name="Picture 1">
          <a:extLst>
            <a:ext uri="{FF2B5EF4-FFF2-40B4-BE49-F238E27FC236}">
              <a16:creationId xmlns:a16="http://schemas.microsoft.com/office/drawing/2014/main" id="{F7A9021C-AC51-2243-A73B-6F604A33301C}"/>
            </a:ext>
          </a:extLst>
        </xdr:cNvPr>
        <xdr:cNvPicPr>
          <a:picLocks noChangeAspect="1"/>
        </xdr:cNvPicPr>
      </xdr:nvPicPr>
      <xdr:blipFill>
        <a:blip xmlns:r="http://schemas.openxmlformats.org/officeDocument/2006/relationships" r:embed="rId1"/>
        <a:stretch>
          <a:fillRect/>
        </a:stretch>
      </xdr:blipFill>
      <xdr:spPr>
        <a:xfrm>
          <a:off x="4610100" y="152400"/>
          <a:ext cx="499894" cy="4962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328448</xdr:colOff>
      <xdr:row>0</xdr:row>
      <xdr:rowOff>145977</xdr:rowOff>
    </xdr:from>
    <xdr:to>
      <xdr:col>6</xdr:col>
      <xdr:colOff>828342</xdr:colOff>
      <xdr:row>2</xdr:row>
      <xdr:rowOff>109406</xdr:rowOff>
    </xdr:to>
    <xdr:pic>
      <xdr:nvPicPr>
        <xdr:cNvPr id="2" name="Picture 1">
          <a:extLst>
            <a:ext uri="{FF2B5EF4-FFF2-40B4-BE49-F238E27FC236}">
              <a16:creationId xmlns:a16="http://schemas.microsoft.com/office/drawing/2014/main" id="{081DB2BD-53BC-8F4B-A378-186875FB5253}"/>
            </a:ext>
          </a:extLst>
        </xdr:cNvPr>
        <xdr:cNvPicPr>
          <a:picLocks noChangeAspect="1"/>
        </xdr:cNvPicPr>
      </xdr:nvPicPr>
      <xdr:blipFill>
        <a:blip xmlns:r="http://schemas.openxmlformats.org/officeDocument/2006/relationships" r:embed="rId1"/>
        <a:stretch>
          <a:fillRect/>
        </a:stretch>
      </xdr:blipFill>
      <xdr:spPr>
        <a:xfrm>
          <a:off x="8057931" y="145977"/>
          <a:ext cx="499894" cy="496245"/>
        </a:xfrm>
        <a:prstGeom prst="rect">
          <a:avLst/>
        </a:prstGeom>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
  <sheetViews>
    <sheetView showGridLines="0" zoomScale="188" zoomScaleNormal="100" workbookViewId="0">
      <selection activeCell="C21" sqref="C3:C21"/>
    </sheetView>
  </sheetViews>
  <sheetFormatPr baseColWidth="10" defaultColWidth="8.6640625" defaultRowHeight="15" x14ac:dyDescent="0.2"/>
  <cols>
    <col min="1" max="1" width="3" customWidth="1"/>
    <col min="2" max="2" width="62" customWidth="1"/>
    <col min="3" max="3" width="8" customWidth="1"/>
  </cols>
  <sheetData>
    <row r="1" spans="1:10" x14ac:dyDescent="0.2">
      <c r="A1" s="1"/>
      <c r="B1" s="1"/>
      <c r="C1" s="1"/>
      <c r="D1" s="39"/>
      <c r="E1" s="39"/>
      <c r="F1" s="39"/>
      <c r="G1" s="39"/>
      <c r="H1" s="39"/>
      <c r="I1" s="39"/>
      <c r="J1" s="39"/>
    </row>
    <row r="2" spans="1:10" ht="30" customHeight="1" x14ac:dyDescent="0.2">
      <c r="A2" s="1"/>
      <c r="B2" s="38" t="s">
        <v>0</v>
      </c>
      <c r="C2" s="1"/>
      <c r="D2" s="39"/>
      <c r="E2" s="39"/>
      <c r="F2" s="39"/>
      <c r="G2" s="39"/>
      <c r="H2" s="39"/>
      <c r="I2" s="39"/>
      <c r="J2" s="39"/>
    </row>
    <row r="3" spans="1:10" x14ac:dyDescent="0.2">
      <c r="A3" s="1"/>
      <c r="B3" s="3" t="s">
        <v>1</v>
      </c>
      <c r="C3" s="1"/>
      <c r="D3" s="39"/>
      <c r="E3" s="39"/>
      <c r="F3" s="39"/>
      <c r="G3" s="39"/>
      <c r="H3" s="39"/>
      <c r="I3" s="39"/>
      <c r="J3" s="39"/>
    </row>
    <row r="4" spans="1:10" x14ac:dyDescent="0.2">
      <c r="A4" s="1"/>
      <c r="B4" s="1"/>
      <c r="C4" s="1"/>
      <c r="D4" s="39"/>
      <c r="E4" s="39"/>
      <c r="F4" s="39"/>
      <c r="G4" s="39"/>
      <c r="H4" s="39"/>
      <c r="I4" s="39"/>
      <c r="J4" s="39"/>
    </row>
    <row r="5" spans="1:10" x14ac:dyDescent="0.2">
      <c r="C5" s="39"/>
      <c r="D5" s="39"/>
      <c r="E5" s="39"/>
      <c r="F5" s="39"/>
      <c r="G5" s="39"/>
      <c r="H5" s="39"/>
      <c r="I5" s="39"/>
      <c r="J5" s="39"/>
    </row>
    <row r="6" spans="1:10" ht="19" x14ac:dyDescent="0.2">
      <c r="B6" s="37" t="s">
        <v>2</v>
      </c>
      <c r="C6" s="39"/>
      <c r="D6" s="39"/>
      <c r="E6" s="39"/>
      <c r="F6" s="39"/>
      <c r="G6" s="39"/>
      <c r="H6" s="39"/>
      <c r="I6" s="39"/>
      <c r="J6" s="39"/>
    </row>
    <row r="7" spans="1:10" ht="72" customHeight="1" x14ac:dyDescent="0.2">
      <c r="B7" s="4" t="s">
        <v>3</v>
      </c>
      <c r="C7" s="39"/>
      <c r="D7" s="39"/>
      <c r="E7" s="39"/>
      <c r="F7" s="39"/>
      <c r="G7" s="39"/>
      <c r="H7" s="39"/>
      <c r="I7" s="39"/>
      <c r="J7" s="39"/>
    </row>
    <row r="9" spans="1:10" ht="21.75" customHeight="1" x14ac:dyDescent="0.2">
      <c r="A9" s="5"/>
      <c r="B9" s="6" t="s">
        <v>4</v>
      </c>
      <c r="C9" s="5"/>
    </row>
    <row r="10" spans="1:10" x14ac:dyDescent="0.2">
      <c r="B10" s="7" t="s">
        <v>5</v>
      </c>
    </row>
    <row r="11" spans="1:10" x14ac:dyDescent="0.2">
      <c r="B11" s="7" t="s">
        <v>6</v>
      </c>
    </row>
    <row r="12" spans="1:10" x14ac:dyDescent="0.2">
      <c r="B12" s="7" t="s">
        <v>7</v>
      </c>
    </row>
    <row r="14" spans="1:10" ht="21.75" customHeight="1" x14ac:dyDescent="0.2">
      <c r="A14" s="5"/>
      <c r="B14" s="6" t="s">
        <v>8</v>
      </c>
      <c r="C14" s="5"/>
    </row>
    <row r="15" spans="1:10" x14ac:dyDescent="0.2">
      <c r="B15" s="7" t="s">
        <v>9</v>
      </c>
    </row>
    <row r="16" spans="1:10" x14ac:dyDescent="0.2">
      <c r="B16" s="7" t="s">
        <v>10</v>
      </c>
    </row>
    <row r="17" spans="1:3" x14ac:dyDescent="0.2">
      <c r="B17" s="7" t="s">
        <v>11</v>
      </c>
    </row>
    <row r="19" spans="1:3" ht="21.75" customHeight="1" x14ac:dyDescent="0.2">
      <c r="A19" s="1"/>
      <c r="B19" s="8" t="s">
        <v>12</v>
      </c>
      <c r="C19" s="1"/>
    </row>
    <row r="20" spans="1:3" ht="16" x14ac:dyDescent="0.2">
      <c r="B20" s="9" t="s">
        <v>13</v>
      </c>
    </row>
    <row r="21" spans="1:3" ht="72" customHeight="1" x14ac:dyDescent="0.2">
      <c r="B21" s="4" t="s">
        <v>14</v>
      </c>
    </row>
    <row r="22" spans="1:3" ht="16" x14ac:dyDescent="0.2">
      <c r="B22" s="9" t="s">
        <v>15</v>
      </c>
    </row>
    <row r="23" spans="1:3" ht="72" customHeight="1" x14ac:dyDescent="0.2">
      <c r="B23" s="4" t="s">
        <v>16</v>
      </c>
    </row>
    <row r="24" spans="1:3" ht="72" customHeight="1" x14ac:dyDescent="0.2">
      <c r="B24" s="10" t="s">
        <v>17</v>
      </c>
    </row>
    <row r="26" spans="1:3" ht="21.75" customHeight="1" x14ac:dyDescent="0.2">
      <c r="A26" s="11"/>
      <c r="B26" s="12" t="s">
        <v>18</v>
      </c>
      <c r="C26" s="11"/>
    </row>
    <row r="27" spans="1:3" ht="72" customHeight="1" x14ac:dyDescent="0.2">
      <c r="B27" s="10" t="s">
        <v>19</v>
      </c>
    </row>
  </sheetData>
  <pageMargins left="0.75" right="0.75" top="1" bottom="1"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8"/>
  <sheetViews>
    <sheetView showGridLines="0" tabSelected="1" zoomScale="200" zoomScaleNormal="100" workbookViewId="0">
      <selection activeCell="B16" sqref="B16"/>
    </sheetView>
  </sheetViews>
  <sheetFormatPr baseColWidth="10" defaultColWidth="8.6640625" defaultRowHeight="15" x14ac:dyDescent="0.2"/>
  <cols>
    <col min="1" max="1" width="3" customWidth="1"/>
    <col min="2" max="2" width="34" customWidth="1"/>
    <col min="3" max="4" width="16" customWidth="1"/>
    <col min="5" max="5" width="4" customWidth="1"/>
    <col min="6" max="6" width="3" customWidth="1"/>
  </cols>
  <sheetData>
    <row r="1" spans="1:6" x14ac:dyDescent="0.2">
      <c r="A1" s="1"/>
      <c r="B1" s="1"/>
      <c r="C1" s="1"/>
      <c r="D1" s="1"/>
      <c r="E1" s="1"/>
      <c r="F1" s="1"/>
    </row>
    <row r="2" spans="1:6" ht="27.75" customHeight="1" x14ac:dyDescent="0.2">
      <c r="A2" s="1"/>
      <c r="B2" s="38" t="s">
        <v>20</v>
      </c>
      <c r="C2" s="1"/>
      <c r="D2" s="1"/>
      <c r="E2" s="1"/>
      <c r="F2" s="2"/>
    </row>
    <row r="3" spans="1:6" x14ac:dyDescent="0.2">
      <c r="A3" s="1"/>
      <c r="B3" s="1"/>
      <c r="C3" s="1"/>
      <c r="D3" s="1"/>
      <c r="E3" s="1"/>
      <c r="F3" s="1"/>
    </row>
    <row r="5" spans="1:6" x14ac:dyDescent="0.2">
      <c r="B5" s="13" t="s">
        <v>21</v>
      </c>
      <c r="C5" s="14" t="s">
        <v>22</v>
      </c>
      <c r="D5" s="14" t="s">
        <v>23</v>
      </c>
    </row>
    <row r="7" spans="1:6" ht="21.75" customHeight="1" x14ac:dyDescent="0.2">
      <c r="A7" s="1"/>
      <c r="B7" s="8" t="s">
        <v>24</v>
      </c>
      <c r="C7" s="1"/>
      <c r="D7" s="1"/>
      <c r="E7" s="1"/>
      <c r="F7" s="1"/>
    </row>
    <row r="8" spans="1:6" x14ac:dyDescent="0.2">
      <c r="B8" s="7" t="s">
        <v>25</v>
      </c>
      <c r="C8" s="15">
        <v>1000</v>
      </c>
      <c r="D8" s="16">
        <f>C8*52</f>
        <v>52000</v>
      </c>
    </row>
    <row r="9" spans="1:6" x14ac:dyDescent="0.2">
      <c r="B9" s="7" t="s">
        <v>26</v>
      </c>
      <c r="C9" s="15">
        <v>1000</v>
      </c>
      <c r="D9" s="16">
        <f>C9*52</f>
        <v>52000</v>
      </c>
    </row>
    <row r="10" spans="1:6" x14ac:dyDescent="0.2">
      <c r="B10" s="7" t="s">
        <v>27</v>
      </c>
      <c r="C10" s="15">
        <v>0</v>
      </c>
      <c r="D10" s="16">
        <f>C10*52</f>
        <v>0</v>
      </c>
    </row>
    <row r="11" spans="1:6" x14ac:dyDescent="0.2">
      <c r="B11" s="17" t="s">
        <v>28</v>
      </c>
      <c r="C11" s="18">
        <f>SUM(C8:C10)</f>
        <v>2000</v>
      </c>
      <c r="D11" s="18">
        <f>C11*52</f>
        <v>104000</v>
      </c>
    </row>
    <row r="13" spans="1:6" ht="21.75" customHeight="1" x14ac:dyDescent="0.2">
      <c r="A13" s="5"/>
      <c r="B13" s="6" t="s">
        <v>29</v>
      </c>
      <c r="C13" s="5"/>
      <c r="D13" s="5"/>
      <c r="E13" s="5"/>
      <c r="F13" s="5"/>
    </row>
    <row r="14" spans="1:6" x14ac:dyDescent="0.2">
      <c r="B14" s="7" t="s">
        <v>30</v>
      </c>
      <c r="C14" s="15">
        <v>525</v>
      </c>
      <c r="D14" s="16">
        <f t="shared" ref="D14:D22" si="0">C14*52</f>
        <v>27300</v>
      </c>
    </row>
    <row r="15" spans="1:6" x14ac:dyDescent="0.2">
      <c r="B15" s="7" t="s">
        <v>31</v>
      </c>
      <c r="C15" s="15">
        <v>90</v>
      </c>
      <c r="D15" s="16">
        <f t="shared" si="0"/>
        <v>4680</v>
      </c>
    </row>
    <row r="16" spans="1:6" x14ac:dyDescent="0.2">
      <c r="B16" s="7" t="s">
        <v>32</v>
      </c>
      <c r="C16" s="15">
        <v>90</v>
      </c>
      <c r="D16" s="16">
        <f t="shared" si="0"/>
        <v>4680</v>
      </c>
    </row>
    <row r="17" spans="1:6" x14ac:dyDescent="0.2">
      <c r="B17" s="7" t="s">
        <v>33</v>
      </c>
      <c r="C17" s="15">
        <v>30</v>
      </c>
      <c r="D17" s="16">
        <f t="shared" si="0"/>
        <v>1560</v>
      </c>
    </row>
    <row r="18" spans="1:6" x14ac:dyDescent="0.2">
      <c r="B18" s="7" t="s">
        <v>34</v>
      </c>
      <c r="C18" s="15">
        <v>300</v>
      </c>
      <c r="D18" s="16">
        <f t="shared" si="0"/>
        <v>15600</v>
      </c>
    </row>
    <row r="19" spans="1:6" x14ac:dyDescent="0.2">
      <c r="B19" s="7" t="s">
        <v>35</v>
      </c>
      <c r="C19" s="15">
        <v>100</v>
      </c>
      <c r="D19" s="16">
        <f t="shared" si="0"/>
        <v>5200</v>
      </c>
    </row>
    <row r="20" spans="1:6" x14ac:dyDescent="0.2">
      <c r="B20" s="7" t="s">
        <v>36</v>
      </c>
      <c r="C20" s="15">
        <v>70</v>
      </c>
      <c r="D20" s="16">
        <f t="shared" si="0"/>
        <v>3640</v>
      </c>
    </row>
    <row r="21" spans="1:6" x14ac:dyDescent="0.2">
      <c r="B21" s="7" t="s">
        <v>37</v>
      </c>
      <c r="C21" s="15">
        <v>0</v>
      </c>
      <c r="D21" s="16">
        <f t="shared" si="0"/>
        <v>0</v>
      </c>
    </row>
    <row r="22" spans="1:6" x14ac:dyDescent="0.2">
      <c r="B22" s="17" t="s">
        <v>38</v>
      </c>
      <c r="C22" s="18">
        <f>SUM(C14:C21)</f>
        <v>1205</v>
      </c>
      <c r="D22" s="18">
        <f t="shared" si="0"/>
        <v>62660</v>
      </c>
    </row>
    <row r="24" spans="1:6" ht="21.75" customHeight="1" x14ac:dyDescent="0.2">
      <c r="A24" s="5"/>
      <c r="B24" s="6" t="s">
        <v>39</v>
      </c>
      <c r="C24" s="5"/>
      <c r="D24" s="5"/>
      <c r="E24" s="5"/>
      <c r="F24" s="5"/>
    </row>
    <row r="25" spans="1:6" x14ac:dyDescent="0.2">
      <c r="B25" s="7" t="s">
        <v>40</v>
      </c>
      <c r="C25" s="15">
        <v>80</v>
      </c>
      <c r="D25" s="16">
        <f t="shared" ref="D25:D30" si="1">C25*52</f>
        <v>4160</v>
      </c>
    </row>
    <row r="26" spans="1:6" x14ac:dyDescent="0.2">
      <c r="B26" s="7" t="s">
        <v>41</v>
      </c>
      <c r="C26" s="15">
        <v>25</v>
      </c>
      <c r="D26" s="16">
        <f t="shared" si="1"/>
        <v>1300</v>
      </c>
    </row>
    <row r="27" spans="1:6" x14ac:dyDescent="0.2">
      <c r="B27" s="7" t="s">
        <v>42</v>
      </c>
      <c r="C27" s="15">
        <v>60</v>
      </c>
      <c r="D27" s="16">
        <f t="shared" si="1"/>
        <v>3120</v>
      </c>
    </row>
    <row r="28" spans="1:6" x14ac:dyDescent="0.2">
      <c r="B28" s="7" t="s">
        <v>43</v>
      </c>
      <c r="C28" s="15">
        <v>50</v>
      </c>
      <c r="D28" s="16">
        <f t="shared" si="1"/>
        <v>2600</v>
      </c>
    </row>
    <row r="29" spans="1:6" x14ac:dyDescent="0.2">
      <c r="B29" s="7" t="s">
        <v>44</v>
      </c>
      <c r="C29" s="15">
        <v>20</v>
      </c>
      <c r="D29" s="16">
        <f t="shared" si="1"/>
        <v>1040</v>
      </c>
    </row>
    <row r="30" spans="1:6" x14ac:dyDescent="0.2">
      <c r="B30" s="17" t="s">
        <v>45</v>
      </c>
      <c r="C30" s="18">
        <f>SUM(C25:C29)</f>
        <v>235</v>
      </c>
      <c r="D30" s="18">
        <f t="shared" si="1"/>
        <v>12220</v>
      </c>
    </row>
    <row r="32" spans="1:6" ht="21.75" customHeight="1" x14ac:dyDescent="0.2">
      <c r="A32" s="5"/>
      <c r="B32" s="6" t="s">
        <v>46</v>
      </c>
      <c r="C32" s="5"/>
      <c r="D32" s="5"/>
      <c r="E32" s="5"/>
      <c r="F32" s="5"/>
    </row>
    <row r="33" spans="1:6" x14ac:dyDescent="0.2">
      <c r="B33" s="7" t="s">
        <v>47</v>
      </c>
      <c r="C33" s="15">
        <v>50</v>
      </c>
      <c r="D33" s="16">
        <f>C33*52</f>
        <v>2600</v>
      </c>
    </row>
    <row r="34" spans="1:6" x14ac:dyDescent="0.2">
      <c r="B34" s="7" t="s">
        <v>48</v>
      </c>
      <c r="C34" s="15">
        <v>450</v>
      </c>
      <c r="D34" s="16">
        <f>C34*52</f>
        <v>23400</v>
      </c>
    </row>
    <row r="35" spans="1:6" x14ac:dyDescent="0.2">
      <c r="B35" s="7" t="s">
        <v>49</v>
      </c>
      <c r="C35" s="15">
        <v>60</v>
      </c>
      <c r="D35" s="16">
        <f>C35*52</f>
        <v>3120</v>
      </c>
    </row>
    <row r="36" spans="1:6" x14ac:dyDescent="0.2">
      <c r="B36" s="7" t="s">
        <v>50</v>
      </c>
      <c r="C36" s="15">
        <v>0</v>
      </c>
      <c r="D36" s="16">
        <f>C36*52</f>
        <v>0</v>
      </c>
    </row>
    <row r="37" spans="1:6" x14ac:dyDescent="0.2">
      <c r="B37" s="17" t="s">
        <v>51</v>
      </c>
      <c r="C37" s="18">
        <f>SUM(C33:C36)</f>
        <v>560</v>
      </c>
      <c r="D37" s="18">
        <f>C37*52</f>
        <v>29120</v>
      </c>
    </row>
    <row r="39" spans="1:6" ht="21.75" customHeight="1" x14ac:dyDescent="0.2">
      <c r="A39" s="1"/>
      <c r="B39" s="8" t="s">
        <v>52</v>
      </c>
      <c r="C39" s="1"/>
      <c r="D39" s="1"/>
      <c r="E39" s="1"/>
      <c r="F39" s="1"/>
    </row>
    <row r="40" spans="1:6" x14ac:dyDescent="0.2">
      <c r="B40" s="19" t="s">
        <v>53</v>
      </c>
      <c r="C40" s="20">
        <f>C22+C30+C37</f>
        <v>2000</v>
      </c>
      <c r="D40" s="20">
        <f>C40*52</f>
        <v>104000</v>
      </c>
    </row>
    <row r="41" spans="1:6" ht="16" x14ac:dyDescent="0.2">
      <c r="B41" s="21" t="s">
        <v>54</v>
      </c>
      <c r="C41" s="22">
        <f>C11-C40</f>
        <v>0</v>
      </c>
      <c r="D41" s="22">
        <f>C41*52</f>
        <v>0</v>
      </c>
    </row>
    <row r="43" spans="1:6" ht="21.75" customHeight="1" x14ac:dyDescent="0.2">
      <c r="A43" s="11"/>
      <c r="B43" s="12" t="s">
        <v>55</v>
      </c>
      <c r="C43" s="11"/>
      <c r="D43" s="11"/>
      <c r="E43" s="11"/>
      <c r="F43" s="11"/>
    </row>
    <row r="44" spans="1:6" x14ac:dyDescent="0.2">
      <c r="C44" s="14" t="s">
        <v>56</v>
      </c>
      <c r="D44" s="14" t="s">
        <v>57</v>
      </c>
    </row>
    <row r="45" spans="1:6" x14ac:dyDescent="0.2">
      <c r="B45" s="7" t="s">
        <v>58</v>
      </c>
      <c r="C45" s="23">
        <f>IFERROR(C22/C11,0)</f>
        <v>0.60250000000000004</v>
      </c>
      <c r="D45" s="24">
        <v>0.6</v>
      </c>
    </row>
    <row r="46" spans="1:6" x14ac:dyDescent="0.2">
      <c r="B46" s="7" t="s">
        <v>59</v>
      </c>
      <c r="C46" s="23">
        <f>IFERROR(C30/C11,0)</f>
        <v>0.11749999999999999</v>
      </c>
      <c r="D46" s="24">
        <v>0.2</v>
      </c>
    </row>
    <row r="47" spans="1:6" x14ac:dyDescent="0.2">
      <c r="B47" s="7" t="s">
        <v>60</v>
      </c>
      <c r="C47" s="23">
        <f>IFERROR(C37/C11,0)</f>
        <v>0.28000000000000003</v>
      </c>
      <c r="D47" s="24">
        <v>0.2</v>
      </c>
    </row>
    <row r="48" spans="1:6" ht="85.5" customHeight="1" x14ac:dyDescent="0.2">
      <c r="B48" s="10" t="s">
        <v>101</v>
      </c>
    </row>
  </sheetData>
  <pageMargins left="0.75" right="0.75" top="1" bottom="1" header="0.511811023622047" footer="0.511811023622047"/>
  <pageSetup paperSize="9" orientation="portrait" horizontalDpi="300" verticalDpi="300"/>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9"/>
  <sheetViews>
    <sheetView showGridLines="0" zoomScaleNormal="100" workbookViewId="0">
      <selection activeCell="C29" sqref="C29"/>
    </sheetView>
  </sheetViews>
  <sheetFormatPr baseColWidth="10" defaultColWidth="8.6640625" defaultRowHeight="15" x14ac:dyDescent="0.2"/>
  <cols>
    <col min="1" max="1" width="3" customWidth="1"/>
    <col min="2" max="2" width="36" customWidth="1"/>
    <col min="3" max="3" width="18" customWidth="1"/>
    <col min="4" max="5" width="4" customWidth="1"/>
    <col min="6" max="6" width="3" customWidth="1"/>
  </cols>
  <sheetData>
    <row r="1" spans="1:6" x14ac:dyDescent="0.2">
      <c r="A1" s="1"/>
      <c r="B1" s="1"/>
      <c r="C1" s="1"/>
      <c r="D1" s="1"/>
      <c r="E1" s="1"/>
      <c r="F1" s="1"/>
    </row>
    <row r="2" spans="1:6" ht="27.75" customHeight="1" x14ac:dyDescent="0.2">
      <c r="A2" s="1"/>
      <c r="B2" s="38" t="s">
        <v>61</v>
      </c>
      <c r="C2" s="1"/>
      <c r="D2" s="1"/>
      <c r="E2" s="1"/>
      <c r="F2" s="2"/>
    </row>
    <row r="3" spans="1:6" x14ac:dyDescent="0.2">
      <c r="A3" s="1"/>
      <c r="B3" s="1"/>
      <c r="C3" s="1"/>
      <c r="D3" s="1"/>
      <c r="E3" s="1"/>
      <c r="F3" s="1"/>
    </row>
    <row r="5" spans="1:6" x14ac:dyDescent="0.2">
      <c r="B5" s="13" t="s">
        <v>62</v>
      </c>
    </row>
    <row r="7" spans="1:6" ht="21.75" customHeight="1" x14ac:dyDescent="0.2">
      <c r="A7" s="1"/>
      <c r="B7" s="8" t="s">
        <v>63</v>
      </c>
      <c r="C7" s="25" t="s">
        <v>64</v>
      </c>
      <c r="D7" s="1"/>
      <c r="E7" s="1"/>
      <c r="F7" s="1"/>
    </row>
    <row r="8" spans="1:6" x14ac:dyDescent="0.2">
      <c r="B8" s="7" t="s">
        <v>65</v>
      </c>
      <c r="C8" s="15">
        <v>12000</v>
      </c>
    </row>
    <row r="9" spans="1:6" x14ac:dyDescent="0.2">
      <c r="B9" s="7" t="s">
        <v>66</v>
      </c>
      <c r="C9" s="15">
        <v>38000</v>
      </c>
    </row>
    <row r="10" spans="1:6" x14ac:dyDescent="0.2">
      <c r="B10" s="7" t="s">
        <v>67</v>
      </c>
      <c r="C10" s="15">
        <v>8000</v>
      </c>
    </row>
    <row r="11" spans="1:6" x14ac:dyDescent="0.2">
      <c r="B11" s="7" t="s">
        <v>68</v>
      </c>
      <c r="C11" s="15">
        <v>720000</v>
      </c>
    </row>
    <row r="12" spans="1:6" x14ac:dyDescent="0.2">
      <c r="B12" s="7" t="s">
        <v>69</v>
      </c>
      <c r="C12" s="15">
        <v>0</v>
      </c>
    </row>
    <row r="13" spans="1:6" x14ac:dyDescent="0.2">
      <c r="B13" s="7" t="s">
        <v>70</v>
      </c>
      <c r="C13" s="15">
        <v>22000</v>
      </c>
    </row>
    <row r="14" spans="1:6" x14ac:dyDescent="0.2">
      <c r="B14" s="7" t="s">
        <v>71</v>
      </c>
      <c r="C14" s="15">
        <v>3000</v>
      </c>
    </row>
    <row r="15" spans="1:6" x14ac:dyDescent="0.2">
      <c r="B15" s="17" t="s">
        <v>72</v>
      </c>
      <c r="C15" s="18">
        <f>SUM(C8:C14)</f>
        <v>803000</v>
      </c>
    </row>
    <row r="17" spans="1:6" ht="21.75" customHeight="1" x14ac:dyDescent="0.2">
      <c r="A17" s="26"/>
      <c r="B17" s="27" t="s">
        <v>73</v>
      </c>
      <c r="C17" s="28" t="s">
        <v>74</v>
      </c>
      <c r="D17" s="26"/>
      <c r="E17" s="26"/>
      <c r="F17" s="26"/>
    </row>
    <row r="18" spans="1:6" x14ac:dyDescent="0.2">
      <c r="B18" s="7" t="s">
        <v>75</v>
      </c>
      <c r="C18" s="15">
        <v>512000</v>
      </c>
    </row>
    <row r="19" spans="1:6" x14ac:dyDescent="0.2">
      <c r="B19" s="7" t="s">
        <v>76</v>
      </c>
      <c r="C19" s="15">
        <v>0</v>
      </c>
    </row>
    <row r="20" spans="1:6" x14ac:dyDescent="0.2">
      <c r="B20" s="7" t="s">
        <v>77</v>
      </c>
      <c r="C20" s="15">
        <v>4200</v>
      </c>
    </row>
    <row r="21" spans="1:6" x14ac:dyDescent="0.2">
      <c r="B21" s="7" t="s">
        <v>78</v>
      </c>
      <c r="C21" s="15">
        <v>9500</v>
      </c>
    </row>
    <row r="22" spans="1:6" x14ac:dyDescent="0.2">
      <c r="B22" s="7" t="s">
        <v>79</v>
      </c>
      <c r="C22" s="15">
        <v>600</v>
      </c>
    </row>
    <row r="23" spans="1:6" x14ac:dyDescent="0.2">
      <c r="B23" s="7" t="s">
        <v>80</v>
      </c>
      <c r="C23" s="15">
        <v>15000</v>
      </c>
    </row>
    <row r="24" spans="1:6" x14ac:dyDescent="0.2">
      <c r="B24" s="7" t="s">
        <v>81</v>
      </c>
      <c r="C24" s="15">
        <v>0</v>
      </c>
    </row>
    <row r="25" spans="1:6" x14ac:dyDescent="0.2">
      <c r="B25" s="17" t="s">
        <v>82</v>
      </c>
      <c r="C25" s="18">
        <f>SUM(C18:C24)</f>
        <v>541300</v>
      </c>
    </row>
    <row r="27" spans="1:6" ht="19.5" customHeight="1" x14ac:dyDescent="0.2">
      <c r="B27" s="29" t="s">
        <v>83</v>
      </c>
      <c r="C27" s="30">
        <f>C15-C25</f>
        <v>261700</v>
      </c>
    </row>
    <row r="29" spans="1:6" ht="58.5" customHeight="1" x14ac:dyDescent="0.2">
      <c r="B29" s="10" t="s">
        <v>84</v>
      </c>
    </row>
  </sheetData>
  <pageMargins left="0.75" right="0.75" top="1" bottom="1" header="0.511811023622047" footer="0.511811023622047"/>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2"/>
  <sheetViews>
    <sheetView showGridLines="0" zoomScale="174" zoomScaleNormal="100" workbookViewId="0">
      <selection activeCell="B2" sqref="B2"/>
    </sheetView>
  </sheetViews>
  <sheetFormatPr baseColWidth="10" defaultColWidth="8.6640625" defaultRowHeight="15" x14ac:dyDescent="0.2"/>
  <cols>
    <col min="1" max="1" width="3" customWidth="1"/>
    <col min="2" max="2" width="26" customWidth="1"/>
    <col min="3" max="5" width="19.83203125" customWidth="1"/>
    <col min="6" max="7" width="13" customWidth="1"/>
  </cols>
  <sheetData>
    <row r="1" spans="1:7" x14ac:dyDescent="0.2">
      <c r="A1" s="1"/>
      <c r="B1" s="1"/>
      <c r="C1" s="1"/>
      <c r="D1" s="1"/>
      <c r="E1" s="1"/>
      <c r="F1" s="1"/>
      <c r="G1" s="1"/>
    </row>
    <row r="2" spans="1:7" ht="27.75" customHeight="1" x14ac:dyDescent="0.2">
      <c r="A2" s="1"/>
      <c r="B2" s="38" t="s">
        <v>85</v>
      </c>
      <c r="C2" s="1"/>
      <c r="D2" s="1"/>
      <c r="E2" s="1"/>
      <c r="F2" s="1"/>
      <c r="G2" s="2"/>
    </row>
    <row r="3" spans="1:7" x14ac:dyDescent="0.2">
      <c r="A3" s="1"/>
      <c r="B3" s="1"/>
      <c r="C3" s="1"/>
      <c r="D3" s="1"/>
      <c r="E3" s="1"/>
      <c r="F3" s="1"/>
      <c r="G3" s="1"/>
    </row>
    <row r="5" spans="1:7" x14ac:dyDescent="0.2">
      <c r="B5" s="13" t="s">
        <v>86</v>
      </c>
    </row>
    <row r="7" spans="1:7" ht="30" customHeight="1" x14ac:dyDescent="0.2">
      <c r="B7" s="31" t="s">
        <v>87</v>
      </c>
      <c r="C7" s="31" t="s">
        <v>88</v>
      </c>
      <c r="D7" s="31" t="s">
        <v>89</v>
      </c>
      <c r="E7" s="31" t="s">
        <v>90</v>
      </c>
      <c r="F7" s="31" t="s">
        <v>91</v>
      </c>
      <c r="G7" s="31" t="s">
        <v>92</v>
      </c>
    </row>
    <row r="8" spans="1:7" x14ac:dyDescent="0.2">
      <c r="B8" s="32" t="s">
        <v>93</v>
      </c>
      <c r="C8" s="15">
        <v>4200</v>
      </c>
      <c r="D8" s="33">
        <v>19.95</v>
      </c>
      <c r="E8" s="15">
        <v>30</v>
      </c>
      <c r="F8" s="34">
        <f t="shared" ref="F8:F15" si="0">IF(C8="","",RANK(D8,$D$8:$D$15,0))</f>
        <v>1</v>
      </c>
      <c r="G8" s="34">
        <f t="shared" ref="G8:G15" si="1">IF(C8="","",RANK(C8,$C$8:$C$15,1))</f>
        <v>2</v>
      </c>
    </row>
    <row r="9" spans="1:7" x14ac:dyDescent="0.2">
      <c r="B9" s="32" t="s">
        <v>79</v>
      </c>
      <c r="C9" s="15">
        <v>600</v>
      </c>
      <c r="D9" s="33">
        <v>0</v>
      </c>
      <c r="E9" s="15">
        <v>25</v>
      </c>
      <c r="F9" s="34">
        <f t="shared" si="0"/>
        <v>4</v>
      </c>
      <c r="G9" s="34">
        <f t="shared" si="1"/>
        <v>1</v>
      </c>
    </row>
    <row r="10" spans="1:7" x14ac:dyDescent="0.2">
      <c r="B10" s="32" t="s">
        <v>94</v>
      </c>
      <c r="C10" s="15">
        <v>9500</v>
      </c>
      <c r="D10" s="33">
        <v>13.5</v>
      </c>
      <c r="E10" s="15">
        <v>60</v>
      </c>
      <c r="F10" s="34">
        <f t="shared" si="0"/>
        <v>2</v>
      </c>
      <c r="G10" s="34">
        <f t="shared" si="1"/>
        <v>3</v>
      </c>
    </row>
    <row r="11" spans="1:7" x14ac:dyDescent="0.2">
      <c r="B11" s="32" t="s">
        <v>95</v>
      </c>
      <c r="C11" s="15">
        <v>15000</v>
      </c>
      <c r="D11" s="33">
        <v>9.9</v>
      </c>
      <c r="E11" s="15">
        <v>75</v>
      </c>
      <c r="F11" s="34">
        <f t="shared" si="0"/>
        <v>3</v>
      </c>
      <c r="G11" s="34">
        <f t="shared" si="1"/>
        <v>4</v>
      </c>
    </row>
    <row r="12" spans="1:7" x14ac:dyDescent="0.2">
      <c r="B12" s="32"/>
      <c r="C12" s="15"/>
      <c r="D12" s="33"/>
      <c r="E12" s="15"/>
      <c r="F12" s="34" t="str">
        <f t="shared" si="0"/>
        <v/>
      </c>
      <c r="G12" s="34" t="str">
        <f t="shared" si="1"/>
        <v/>
      </c>
    </row>
    <row r="13" spans="1:7" x14ac:dyDescent="0.2">
      <c r="B13" s="32"/>
      <c r="C13" s="15"/>
      <c r="D13" s="33"/>
      <c r="E13" s="15"/>
      <c r="F13" s="34" t="str">
        <f t="shared" si="0"/>
        <v/>
      </c>
      <c r="G13" s="34" t="str">
        <f t="shared" si="1"/>
        <v/>
      </c>
    </row>
    <row r="14" spans="1:7" x14ac:dyDescent="0.2">
      <c r="B14" s="32"/>
      <c r="C14" s="15"/>
      <c r="D14" s="33"/>
      <c r="E14" s="15"/>
      <c r="F14" s="34" t="str">
        <f t="shared" si="0"/>
        <v/>
      </c>
      <c r="G14" s="34" t="str">
        <f t="shared" si="1"/>
        <v/>
      </c>
    </row>
    <row r="15" spans="1:7" x14ac:dyDescent="0.2">
      <c r="B15" s="32"/>
      <c r="C15" s="15"/>
      <c r="D15" s="33"/>
      <c r="E15" s="15"/>
      <c r="F15" s="34" t="str">
        <f t="shared" si="0"/>
        <v/>
      </c>
      <c r="G15" s="34" t="str">
        <f t="shared" si="1"/>
        <v/>
      </c>
    </row>
    <row r="16" spans="1:7" x14ac:dyDescent="0.2">
      <c r="B16" s="17" t="s">
        <v>96</v>
      </c>
      <c r="C16" s="18">
        <f>SUM(C8:C15)</f>
        <v>29300</v>
      </c>
      <c r="D16" s="35"/>
      <c r="E16" s="18">
        <f>SUM(E8:E15)</f>
        <v>190</v>
      </c>
      <c r="F16" s="35"/>
      <c r="G16" s="35"/>
    </row>
    <row r="18" spans="1:7" ht="21.75" customHeight="1" x14ac:dyDescent="0.2">
      <c r="A18" s="1"/>
      <c r="B18" s="8" t="s">
        <v>97</v>
      </c>
      <c r="C18" s="1"/>
      <c r="D18" s="1"/>
      <c r="E18" s="1"/>
      <c r="F18" s="1"/>
      <c r="G18" s="1"/>
    </row>
    <row r="19" spans="1:7" x14ac:dyDescent="0.2">
      <c r="B19" s="13" t="s">
        <v>98</v>
      </c>
      <c r="D19" s="36" t="str">
        <f>IF(SUM(C8:C15)=0,"–",INDEX(B8:B15,MATCH(MAX(D8:D15),D8:D15,0)))</f>
        <v>Credit card</v>
      </c>
    </row>
    <row r="20" spans="1:7" x14ac:dyDescent="0.2">
      <c r="B20" s="13" t="s">
        <v>99</v>
      </c>
      <c r="D20" s="36" t="str">
        <f>IF(SUM(C8:C15)=0,"–",INDEX(B8:B15,MATCH(MIN(C8:C15),C8:C15,0)))</f>
        <v>Buy now, pay later</v>
      </c>
    </row>
    <row r="22" spans="1:7" ht="207" customHeight="1" x14ac:dyDescent="0.2">
      <c r="B22" s="10" t="s">
        <v>100</v>
      </c>
    </row>
  </sheetData>
  <pageMargins left="0.75" right="0.75" top="1" bottom="1"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Start Here</vt:lpstr>
      <vt:lpstr>Cash Flow</vt:lpstr>
      <vt:lpstr>Net Worth</vt:lpstr>
      <vt:lpstr>Debt Payoff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Ed McKnight</cp:lastModifiedBy>
  <cp:revision>0</cp:revision>
  <dcterms:created xsi:type="dcterms:W3CDTF">2026-07-13T05:07:30Z</dcterms:created>
  <dcterms:modified xsi:type="dcterms:W3CDTF">2026-07-13T05:20:00Z</dcterms:modified>
  <dc:language>en-US</dc:language>
</cp:coreProperties>
</file>